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69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Лист1!$D$1:$D$101</definedName>
    <definedName name="Список_весь4">[1]Лист3!$B$3:$B$43</definedName>
  </definedNames>
  <calcPr calcId="125725"/>
</workbook>
</file>

<file path=xl/calcChain.xml><?xml version="1.0" encoding="utf-8"?>
<calcChain xmlns="http://schemas.openxmlformats.org/spreadsheetml/2006/main">
  <c r="G92" i="1"/>
  <c r="F94"/>
  <c r="F95"/>
  <c r="F96"/>
  <c r="F97"/>
  <c r="F98"/>
  <c r="F93"/>
  <c r="F90"/>
  <c r="F82"/>
  <c r="F83"/>
  <c r="F84"/>
  <c r="F85"/>
  <c r="F86"/>
  <c r="F81"/>
  <c r="F79"/>
  <c r="F77" s="1"/>
  <c r="F78"/>
  <c r="F65"/>
  <c r="F66"/>
  <c r="F67"/>
  <c r="F68"/>
  <c r="F69"/>
  <c r="F70"/>
  <c r="F71"/>
  <c r="F72"/>
  <c r="F73"/>
  <c r="F74"/>
  <c r="F75"/>
  <c r="F76"/>
  <c r="F64"/>
  <c r="F61"/>
  <c r="F59"/>
  <c r="F55"/>
  <c r="F56"/>
  <c r="F57"/>
  <c r="F53"/>
  <c r="F52"/>
  <c r="F43"/>
  <c r="F44"/>
  <c r="F45"/>
  <c r="F46"/>
  <c r="F47"/>
  <c r="F48"/>
  <c r="F42"/>
  <c r="F32"/>
  <c r="F33"/>
  <c r="F34"/>
  <c r="F35"/>
  <c r="F36"/>
  <c r="F37"/>
  <c r="F38"/>
  <c r="F39"/>
  <c r="F31"/>
  <c r="F20"/>
  <c r="F21"/>
  <c r="F22"/>
  <c r="F23"/>
  <c r="F24"/>
  <c r="F25"/>
  <c r="F26"/>
  <c r="F27"/>
  <c r="F28"/>
  <c r="F29"/>
  <c r="F9"/>
  <c r="F10"/>
  <c r="F11"/>
  <c r="F12"/>
  <c r="F13"/>
  <c r="F14"/>
  <c r="F15"/>
  <c r="F16"/>
  <c r="F17"/>
  <c r="F8"/>
  <c r="G7"/>
  <c r="G80"/>
  <c r="F89"/>
  <c r="F49"/>
  <c r="F87"/>
  <c r="F54"/>
  <c r="F91"/>
  <c r="G77"/>
  <c r="G63"/>
  <c r="G62" s="1"/>
  <c r="G41"/>
  <c r="G40" s="1"/>
  <c r="G19"/>
  <c r="F41" l="1"/>
  <c r="F19"/>
  <c r="F7"/>
  <c r="F63"/>
  <c r="F80"/>
  <c r="F92"/>
  <c r="F30"/>
  <c r="G30"/>
  <c r="F40"/>
  <c r="F88"/>
  <c r="G88"/>
  <c r="F51"/>
  <c r="F62" l="1"/>
  <c r="F18"/>
  <c r="F60"/>
  <c r="F58" s="1"/>
  <c r="G58"/>
  <c r="G18" s="1"/>
  <c r="G99" s="1"/>
  <c r="F99" l="1"/>
</calcChain>
</file>

<file path=xl/sharedStrings.xml><?xml version="1.0" encoding="utf-8"?>
<sst xmlns="http://schemas.openxmlformats.org/spreadsheetml/2006/main" count="239" uniqueCount="192">
  <si>
    <t>Приложение №1</t>
  </si>
  <si>
    <t>№ п/п</t>
  </si>
  <si>
    <t>Перечень услуг</t>
  </si>
  <si>
    <t>руб./кв.м./мес.</t>
  </si>
  <si>
    <t>1</t>
  </si>
  <si>
    <t>Содержание несущих и ненесущих конструкций</t>
  </si>
  <si>
    <t>2</t>
  </si>
  <si>
    <t>Содержание оборудования и систем инженерно-технического обеспечения, в т.ч.</t>
  </si>
  <si>
    <t>2.1</t>
  </si>
  <si>
    <t>обслуживание системы центрального отопления</t>
  </si>
  <si>
    <t>2.2</t>
  </si>
  <si>
    <t>обслуживание системы водоснабжения, водоотведения</t>
  </si>
  <si>
    <t>2.3</t>
  </si>
  <si>
    <t>содержание системы электроснабжения, в т.ч.:</t>
  </si>
  <si>
    <t>2.3.1</t>
  </si>
  <si>
    <t xml:space="preserve">обслуживание электросистемы МОП </t>
  </si>
  <si>
    <t>2.3.2</t>
  </si>
  <si>
    <t>согласно ПТЭЭП</t>
  </si>
  <si>
    <t>2.4</t>
  </si>
  <si>
    <t>обслуживание общедомовых приборов учета</t>
  </si>
  <si>
    <t>постоянно</t>
  </si>
  <si>
    <t>2.6</t>
  </si>
  <si>
    <t>обслуживание вентиляционных каналов</t>
  </si>
  <si>
    <t>2.7</t>
  </si>
  <si>
    <t>3</t>
  </si>
  <si>
    <t>Работы и услуги по содержанию иного общего имущества в многоквартирном доме, в т.ч.:</t>
  </si>
  <si>
    <t>3.1</t>
  </si>
  <si>
    <t>Уборка территории домовладения</t>
  </si>
  <si>
    <t>3.2</t>
  </si>
  <si>
    <t>Дератизация и дезинсекция мест общего пользования</t>
  </si>
  <si>
    <t>3.3</t>
  </si>
  <si>
    <t>4</t>
  </si>
  <si>
    <t>Осуществление аварийно-диспетчерского обслуживания</t>
  </si>
  <si>
    <t>5</t>
  </si>
  <si>
    <t>Управление многоквартирным домом, в т.ч.:</t>
  </si>
  <si>
    <t>осуществление деятельности по управлению</t>
  </si>
  <si>
    <t>5.2</t>
  </si>
  <si>
    <t>организация расчетов за услуги и работы по содержанию и ремонту, коммунальные услуги</t>
  </si>
  <si>
    <t>5.3</t>
  </si>
  <si>
    <t>услуги по первоначальной подготовке и оформлению документов по регистрации и учету граждан</t>
  </si>
  <si>
    <t>Итого содержание общего имущества</t>
  </si>
  <si>
    <t>Периодичность выполнения работ (услуг) в год</t>
  </si>
  <si>
    <t>Измеритель</t>
  </si>
  <si>
    <t>Кол-во ед. измерения</t>
  </si>
  <si>
    <t>Плановая годовая стоимость, руб.</t>
  </si>
  <si>
    <t>Осмотр территории вокруг здания и фундамента</t>
  </si>
  <si>
    <t>Осмотр кирпичных и железобетонных стен, фасадов</t>
  </si>
  <si>
    <t>Осмотр железобетонных перекрытий</t>
  </si>
  <si>
    <t>Осмотр железобетонных покрытий</t>
  </si>
  <si>
    <t>Осмотр внутренней отделки стен</t>
  </si>
  <si>
    <t>Подметание  чердаков и подвалов без предварительного увлажнения</t>
  </si>
  <si>
    <t>Очистка кровли от мусора, листьев</t>
  </si>
  <si>
    <t>1000 кв.м. общей площади</t>
  </si>
  <si>
    <t>1000 кв.м. полов</t>
  </si>
  <si>
    <t>1000 кв.м. кровли</t>
  </si>
  <si>
    <t>100 м2 чердаков и подвалов</t>
  </si>
  <si>
    <t>100 кв.м кровли</t>
  </si>
  <si>
    <t>Осмотр устройства системы центрального отопления в чердачных и подвальных помещениях</t>
  </si>
  <si>
    <t>1000 м2 осматриваемых помещений</t>
  </si>
  <si>
    <t>Регулировка и наладка систем отопления</t>
  </si>
  <si>
    <t>1 здание</t>
  </si>
  <si>
    <t>Первое рабочее испытание отдельных частей системы при диаметре трубопровода до 50 мм</t>
  </si>
  <si>
    <t>100 м трубопровода</t>
  </si>
  <si>
    <t>Рабочая проверка системы в целом при диаметре трубопровода до 50 мм</t>
  </si>
  <si>
    <t>Окончательная проверка при сдаче системы при диаметре трубопровода до 50 мм</t>
  </si>
  <si>
    <t>Промывка трубопроводов системы центрального отопления до 50 мм</t>
  </si>
  <si>
    <t>10 м трубопровода (100 м3 здания)</t>
  </si>
  <si>
    <t>Ликвидация воздушных пробок в стояке системы отопления</t>
  </si>
  <si>
    <t>100 стояков</t>
  </si>
  <si>
    <t>Ликвидация воздушных пробок в радиаторном блоке</t>
  </si>
  <si>
    <t>100 радиаторных блоков</t>
  </si>
  <si>
    <t>Устранение засоров внутренних канализационных трубопроводов</t>
  </si>
  <si>
    <t>100 м трубы</t>
  </si>
  <si>
    <t>Осмотр водопровода, канализации и горячего водоснабжения</t>
  </si>
  <si>
    <t>100 квартир</t>
  </si>
  <si>
    <t>Прочистка канализационного лежака</t>
  </si>
  <si>
    <t>100 м канализационного лежака</t>
  </si>
  <si>
    <t>Ремонт, замена  внутридомовых электрических сетей</t>
  </si>
  <si>
    <t>1000 пог.м.</t>
  </si>
  <si>
    <t>Обслуживание трехфазных счетчиков электроэнергии</t>
  </si>
  <si>
    <t>100 счетчиков</t>
  </si>
  <si>
    <t>Осмотр  электросети, арматуры, электрооборудования на лестничных клетках</t>
  </si>
  <si>
    <t>100 лестничных площадок</t>
  </si>
  <si>
    <t>Проверка изоляции электропроводки и ее укрепление</t>
  </si>
  <si>
    <t>100 м</t>
  </si>
  <si>
    <t>Абонируемая площадь, м2</t>
  </si>
  <si>
    <t>дог.</t>
  </si>
  <si>
    <t>Подметание в летний период  земельного участка с усовершенствованным покрытием 1 класса</t>
  </si>
  <si>
    <t>1 000 кв.м. территории</t>
  </si>
  <si>
    <t>Уборка газонов от случайного мусора</t>
  </si>
  <si>
    <t>100 000 м2</t>
  </si>
  <si>
    <t>Стрижка газонов</t>
  </si>
  <si>
    <t>на 100 кв.м.</t>
  </si>
  <si>
    <t>Сдвижка и подметание снега при отсутствии снегопада на придомовой территории с усовершенствованным покрытием 1 класса</t>
  </si>
  <si>
    <t>10 000 кв.м. территории</t>
  </si>
  <si>
    <t>Очистка территории с усовершенствованным покрытием 1 класса от наледи с обработкой противогололедными реагентами</t>
  </si>
  <si>
    <t>Подметание свежевыпавшего снега толщиной слоя до 2 см трактором</t>
  </si>
  <si>
    <t>1000 м2</t>
  </si>
  <si>
    <t>Сдвигание свежевыпавшего снега толщиной слоя свыше 2 см в валы или кучи трактором</t>
  </si>
  <si>
    <t>Уборка крыльца и площадки перед входом в подъезд (в холодный период года)</t>
  </si>
  <si>
    <t>100 кв.м</t>
  </si>
  <si>
    <t>Уборка крыльца и площадки перед входом в подъезд (в теплый период года)</t>
  </si>
  <si>
    <t>Дератизация чердаков и подвалов с применением зоокумарина</t>
  </si>
  <si>
    <t>1000 м2  обрабатываемых  помещений</t>
  </si>
  <si>
    <t>Дезинсекция  подвалов</t>
  </si>
  <si>
    <t>Подметание лестничных площадок и маршей нижних трех этажей с предварительным их увлажнением (в доме с лифтами и мусоропроводом)</t>
  </si>
  <si>
    <t>100 м2  убираемой  площади</t>
  </si>
  <si>
    <t>Подметание лестничных площадок и маршей выше третьего этажа с предварительным их увлажнением (в доме с лифтами и мусоропроводом)</t>
  </si>
  <si>
    <t>100 м2 убираемой  площади</t>
  </si>
  <si>
    <t>Мытье  лестничных площадок и маршей нижних трех этажей (в доме с лифтами и мусоропроводом)</t>
  </si>
  <si>
    <t>Мытье  лестничных площадок и маршей  выше третьего этажа (в доме с лифтами и мусоропроводом)</t>
  </si>
  <si>
    <t>проведение установленных электроизмерений и испытаний (измерение сопротивления изоляции и осветительной сети до 1000в, заземляющего устройства)</t>
  </si>
  <si>
    <t>Заполнение песочницы песком</t>
  </si>
  <si>
    <t>песочница</t>
  </si>
  <si>
    <t>Осмотр всех элементов рулонных кровель, водостоков</t>
  </si>
  <si>
    <t>Визуальный осмотр узла учета и проверка наличия и нарушения пломб (прибор учета воды диаметром 25-40 мм)</t>
  </si>
  <si>
    <t>1 прибор учета</t>
  </si>
  <si>
    <t>Снятие и запись показаний с вычислителя в журнал (прибор учета воды диаметром 25-40 мм)</t>
  </si>
  <si>
    <t>Проверка работоспособности запорной арматуры и очистка фильтров (приборов учета воды диаметром 25-40 мм)</t>
  </si>
  <si>
    <t>1 фильтр</t>
  </si>
  <si>
    <t>Проверка работоспособности водозапорной арматуры приборов учета воды диаметром 25-40 мм</t>
  </si>
  <si>
    <t>1 лампа</t>
  </si>
  <si>
    <t>Обслуживание мусоропроводов</t>
  </si>
  <si>
    <t>Осмотр системы мусороудаления</t>
  </si>
  <si>
    <t>100 пог.м. мусоропровода</t>
  </si>
  <si>
    <t>Удаление мусора из мусороприемных камер с контейнерами, расположенных на 1-ом этаже  в домах до 10 этажей</t>
  </si>
  <si>
    <t>1 м3  ТБО</t>
  </si>
  <si>
    <t>Влажное подметание пола мусороприемных камер, расположенных на 1-ом этаже,  в домах  до 10 этажей</t>
  </si>
  <si>
    <t xml:space="preserve">100 м2  площади мусороприемных камер  </t>
  </si>
  <si>
    <t>Уборка загрузочных клапанов мусоропроводов в домах до 10-ти этажей</t>
  </si>
  <si>
    <t>10 клапанов</t>
  </si>
  <si>
    <t>5.1</t>
  </si>
  <si>
    <t>Уборка детских и спортивных площадок</t>
  </si>
  <si>
    <t>1000 кв.м.</t>
  </si>
  <si>
    <t>2.8</t>
  </si>
  <si>
    <t>Обслуживание лифтов (комплексное), в т.ч.:</t>
  </si>
  <si>
    <t xml:space="preserve">техническое обслуживание </t>
  </si>
  <si>
    <t>техническое освидетельствование</t>
  </si>
  <si>
    <t>страхование опасных объектов</t>
  </si>
  <si>
    <t>Подметание кабин лифтов  с предварительным их увлажнением (в доме с лифтами и мусоропроводом)</t>
  </si>
  <si>
    <t>100 м2  лифтов</t>
  </si>
  <si>
    <t>Мытье  лифтов (в доме с лифтами и мусоропроводом)</t>
  </si>
  <si>
    <t>Уборка мусора и транспортировкой мусора до 100 м</t>
  </si>
  <si>
    <t>Осмотр заполнения дверных и оконных проемов</t>
  </si>
  <si>
    <t>1 м3  мусора</t>
  </si>
  <si>
    <t>Притирка пробочного крана диаметром 33-50 мм без снятия с места</t>
  </si>
  <si>
    <t>100 кранов</t>
  </si>
  <si>
    <t>Притирка клапана вентиля диаметром 33-50 мм без снятия с места</t>
  </si>
  <si>
    <t>100 вентилей</t>
  </si>
  <si>
    <t>Уплотнение сгонов с применением льняной пряди или асбестового шнура (без разборки сгонов) диаметром до 50 мм</t>
  </si>
  <si>
    <t>1 сгон</t>
  </si>
  <si>
    <t>Набивка сальников компенсационных патрубков на стояках внутренних водостоков</t>
  </si>
  <si>
    <t>100 патрубков</t>
  </si>
  <si>
    <t>Замена лампы накаливания на энергосберегательную</t>
  </si>
  <si>
    <t>Осмотр  силовых установок</t>
  </si>
  <si>
    <t>1 электромотор</t>
  </si>
  <si>
    <t>Проверка заземления оболочки электрокабеля</t>
  </si>
  <si>
    <t>Проверка наличия тяги в  дымовентиляционных каналах</t>
  </si>
  <si>
    <t>Проведение технических осмотров и устранение незначительных неисправностей в системе вентиляции</t>
  </si>
  <si>
    <t>техническое обслуживание внутридомового газового оборудования</t>
  </si>
  <si>
    <t>по графику</t>
  </si>
  <si>
    <t>Очистка урн от мусора</t>
  </si>
  <si>
    <t>на 100 урн</t>
  </si>
  <si>
    <t>Сдвижка и подметание снега при снегопаде на придомовой территории с усовершенствованным покрытием 1 класса</t>
  </si>
  <si>
    <t>Уборка в домах до 10 этажей мусороприемных камер, расположенных на 1-ом этаже,   с помощью шланга</t>
  </si>
  <si>
    <t>Дезинфекция всех элементов ствола мусоропровода вручную</t>
  </si>
  <si>
    <t>100 м мусоропровода</t>
  </si>
  <si>
    <t>Уборка лестничных клеток</t>
  </si>
  <si>
    <t>Техническое обслуживание подводящего газопровода и газового оборудования</t>
  </si>
  <si>
    <t>2.9</t>
  </si>
  <si>
    <t>Техническое обслуживание систем пожаротушения</t>
  </si>
  <si>
    <t>2.10</t>
  </si>
  <si>
    <t>Техническое обслуживание систем автоматической пожарной сигнализации</t>
  </si>
  <si>
    <t>2.11</t>
  </si>
  <si>
    <t>2.11.1</t>
  </si>
  <si>
    <t>2.11.2</t>
  </si>
  <si>
    <t>2.11.3</t>
  </si>
  <si>
    <t>Подрядная организация</t>
  </si>
  <si>
    <t>ООО "РемСтройДом"</t>
  </si>
  <si>
    <t>ООО "Энерготехсервис"</t>
  </si>
  <si>
    <t>ООО "Заречное"</t>
  </si>
  <si>
    <t>ООО "Газпром газораспределение Ульяновск</t>
  </si>
  <si>
    <t>ООО "РИЦ-Ульяновск"</t>
  </si>
  <si>
    <t>ВРАЧА МИХАЙЛОВА УЛИЦА, 48</t>
  </si>
  <si>
    <t>-</t>
  </si>
  <si>
    <t>ООО "АНРИ"</t>
  </si>
  <si>
    <t>ООО "Вертикаль Сервис"</t>
  </si>
  <si>
    <t>ООО "Уютный двор"</t>
  </si>
  <si>
    <t>ООО "УК "Абсолют"</t>
  </si>
  <si>
    <t>ООО "ИЦ ЭТУ ОПО"</t>
  </si>
  <si>
    <t>Оплата услуг председателя (отдельным пунктом протокола)</t>
  </si>
  <si>
    <t>Перечень работ (услуг) и размер платы за содержание общего имущества МКД на 2020-2021год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</si>
</sst>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Fill="0" applyAlignment="0" applyProtection="0">
      <alignment horizontal="left" vertical="center" wrapText="1"/>
    </xf>
  </cellStyleXfs>
  <cellXfs count="131">
    <xf numFmtId="0" fontId="0" fillId="0" borderId="0" xfId="0"/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left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4" fillId="2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center"/>
    </xf>
    <xf numFmtId="1" fontId="6" fillId="6" borderId="1" xfId="0" applyNumberFormat="1" applyFont="1" applyFill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/>
    </xf>
    <xf numFmtId="0" fontId="2" fillId="0" borderId="0" xfId="0" applyFont="1"/>
    <xf numFmtId="4" fontId="2" fillId="5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2" fontId="1" fillId="5" borderId="1" xfId="1" applyNumberFormat="1" applyFont="1" applyFill="1" applyBorder="1" applyAlignment="1">
      <alignment horizontal="center" vertical="center"/>
    </xf>
    <xf numFmtId="1" fontId="6" fillId="5" borderId="1" xfId="1" applyNumberFormat="1" applyFont="1" applyFill="1" applyBorder="1" applyAlignment="1">
      <alignment horizontal="center" vertical="center"/>
    </xf>
    <xf numFmtId="4" fontId="6" fillId="5" borderId="1" xfId="1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/>
    </xf>
    <xf numFmtId="4" fontId="1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2" fontId="6" fillId="0" borderId="1" xfId="0" applyNumberFormat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5" xfId="0" applyFont="1" applyBorder="1" applyAlignment="1"/>
    <xf numFmtId="0" fontId="5" fillId="0" borderId="0" xfId="0" applyFont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9;&#1084;&#1077;&#1088;%20&#1087;&#1083;&#1072;&#1090;&#1099;%202017\1%20&#1101;&#1090;&#1072;&#1087;\&#1057;&#1074;&#1086;&#1076;&#1085;&#1072;&#1103;%20&#1087;&#1086;%20&#1087;&#1077;&#1088;&#1077;&#1095;&#1085;&#1103;&#1084;%201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 РИЦ"/>
      <sheetName val="по протоколам"/>
      <sheetName val="исход данные"/>
      <sheetName val="Полный"/>
      <sheetName val="Краткий"/>
      <sheetName val="Лист3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40-ЛЕТИЯ ОКТЯБРЯ УЛИЦА, 15/20</v>
          </cell>
        </row>
        <row r="4">
          <cell r="B4" t="str">
            <v>40-ЛЕТИЯ ОКТЯБРЯ УЛИЦА, 25</v>
          </cell>
        </row>
        <row r="5">
          <cell r="B5" t="str">
            <v>40-ЛЕТИЯ ОКТЯБРЯ УЛИЦА, 31</v>
          </cell>
        </row>
        <row r="6">
          <cell r="B6" t="str">
            <v>40-ЛЕТИЯ ОКТЯБРЯ УЛИЦА, 33</v>
          </cell>
        </row>
        <row r="7">
          <cell r="B7" t="str">
            <v>40-ЛЕТИЯ ОКТЯБРЯ УЛИЦА, 9</v>
          </cell>
        </row>
        <row r="8">
          <cell r="B8" t="str">
            <v>АКАДЕМИКА ПАВЛОВА УЛИЦА, 18</v>
          </cell>
        </row>
        <row r="9">
          <cell r="B9" t="str">
            <v>БАЛТИЙСКАЯ УЛИЦА, 14</v>
          </cell>
        </row>
        <row r="10">
          <cell r="B10" t="str">
            <v>ВРАЧА МИХАЙЛОВА УЛИЦА, 31</v>
          </cell>
        </row>
        <row r="11">
          <cell r="B11" t="str">
            <v>ВРАЧА МИХАЙЛОВА УЛИЦА, 33</v>
          </cell>
        </row>
        <row r="12">
          <cell r="B12" t="str">
            <v>ВРАЧА МИХАЙЛОВА УЛИЦА, 35</v>
          </cell>
        </row>
        <row r="13">
          <cell r="B13" t="str">
            <v>ВРАЧА МИХАЙЛОВА УЛИЦА, 37</v>
          </cell>
        </row>
        <row r="14">
          <cell r="B14" t="str">
            <v>ВРАЧА МИХАЙЛОВА УЛИЦА, 38</v>
          </cell>
        </row>
        <row r="15">
          <cell r="B15" t="str">
            <v>ВРАЧА МИХАЙЛОВА УЛИЦА, 41</v>
          </cell>
        </row>
        <row r="16">
          <cell r="B16" t="str">
            <v>ВРАЧА МИХАЙЛОВА УЛИЦА, 41а</v>
          </cell>
        </row>
        <row r="17">
          <cell r="B17" t="str">
            <v>ВРАЧА МИХАЙЛОВА УЛИЦА, 42</v>
          </cell>
        </row>
        <row r="18">
          <cell r="B18" t="str">
            <v>ВРАЧА МИХАЙЛОВА УЛИЦА, 49</v>
          </cell>
        </row>
        <row r="19">
          <cell r="B19" t="str">
            <v>ВРАЧА МИХАЙЛОВА УЛИЦА, 50</v>
          </cell>
        </row>
        <row r="20">
          <cell r="B20" t="str">
            <v>ВРАЧА МИХАЙЛОВА УЛИЦА, 52</v>
          </cell>
        </row>
        <row r="21">
          <cell r="B21" t="str">
            <v>ВРАЧА МИХАЙЛОВА УЛИЦА, 56</v>
          </cell>
        </row>
        <row r="22">
          <cell r="B22" t="str">
            <v>ГОГОЛЯ УЛИЦА, 10</v>
          </cell>
        </row>
        <row r="23">
          <cell r="B23" t="str">
            <v>ДИМИТРОВА УЛИЦА, 10</v>
          </cell>
        </row>
        <row r="24">
          <cell r="B24" t="str">
            <v>ДИМИТРОВА УЛИЦА, 4</v>
          </cell>
        </row>
        <row r="25">
          <cell r="B25" t="str">
            <v>ДИМИТРОВА УЛИЦА, 5</v>
          </cell>
        </row>
        <row r="26">
          <cell r="B26" t="str">
            <v>ДИМИТРОВА УЛИЦА, 6</v>
          </cell>
        </row>
        <row r="27">
          <cell r="B27" t="str">
            <v>МЕНДЕЛЕЕВА ПРОЕЗД, 11</v>
          </cell>
        </row>
        <row r="28">
          <cell r="B28" t="str">
            <v>МЕНДЕЛЕЕВА ПРОЕЗД, 14</v>
          </cell>
        </row>
        <row r="29">
          <cell r="B29" t="str">
            <v>МЕНДЕЛЕЕВА ПРОЕЗД, 4</v>
          </cell>
        </row>
        <row r="30">
          <cell r="B30" t="str">
            <v>МЕНДЕЛЕЕВА ПРОЕЗД,6</v>
          </cell>
        </row>
        <row r="31">
          <cell r="B31" t="str">
            <v>МЕНДЕЛЕЕВА ПРОЕЗД,8</v>
          </cell>
        </row>
        <row r="32">
          <cell r="B32" t="str">
            <v>МЕТАЛЛИСТОВ УЛИЦА, 20</v>
          </cell>
        </row>
        <row r="33">
          <cell r="B33" t="str">
            <v>НАХИМОВА УЛИЦА, 13</v>
          </cell>
        </row>
        <row r="34">
          <cell r="B34" t="str">
            <v>ОРЕНБУРГСКАЯ УЛИЦА, 32</v>
          </cell>
        </row>
        <row r="35">
          <cell r="B35" t="str">
            <v>ОРЕНБУРГСКАЯ УЛИЦА, 36</v>
          </cell>
        </row>
        <row r="36">
          <cell r="B36" t="str">
            <v>ОРЕНБУРГСКАЯ УЛИЦА, 42</v>
          </cell>
        </row>
        <row r="37">
          <cell r="B37" t="str">
            <v>ОРЕНБУРГСКАЯ УЛИЦА, 44</v>
          </cell>
        </row>
        <row r="38">
          <cell r="B38" t="str">
            <v>ПОЧТОВАЯ УЛИЦА, 22</v>
          </cell>
        </row>
        <row r="39">
          <cell r="B39" t="str">
            <v>ПОЧТОВАЯ УЛИЦА, 24</v>
          </cell>
        </row>
        <row r="40">
          <cell r="B40" t="str">
            <v>ПОЧТОВАЯ УЛИЦА, 26</v>
          </cell>
        </row>
        <row r="41">
          <cell r="B41" t="str">
            <v>СИРЕНЕВЫЙ ПРОЕЗД, 13</v>
          </cell>
        </row>
        <row r="42">
          <cell r="B42" t="str">
            <v>СОЛНЕЧНАЯ УЛИЦА, 6</v>
          </cell>
        </row>
        <row r="43">
          <cell r="B43" t="str">
            <v>ТЕЛЬМАНА УЛИЦА, 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1"/>
  <sheetViews>
    <sheetView tabSelected="1" topLeftCell="A85" zoomScaleNormal="100" zoomScaleSheetLayoutView="90" workbookViewId="0">
      <selection activeCell="H104" sqref="H104"/>
    </sheetView>
  </sheetViews>
  <sheetFormatPr defaultRowHeight="15"/>
  <cols>
    <col min="1" max="1" width="7.7109375" customWidth="1"/>
    <col min="2" max="2" width="73.28515625" customWidth="1"/>
    <col min="3" max="3" width="17" customWidth="1"/>
    <col min="4" max="4" width="12.140625" customWidth="1"/>
    <col min="5" max="5" width="20.140625" style="36" customWidth="1"/>
    <col min="6" max="6" width="24" hidden="1" customWidth="1"/>
    <col min="7" max="7" width="13.42578125" customWidth="1"/>
    <col min="8" max="8" width="25" bestFit="1" customWidth="1"/>
    <col min="9" max="9" width="11.42578125" bestFit="1" customWidth="1"/>
  </cols>
  <sheetData>
    <row r="1" spans="1:8" ht="15.75" customHeight="1">
      <c r="A1" s="130" t="s">
        <v>0</v>
      </c>
      <c r="B1" s="130"/>
      <c r="C1" s="130"/>
      <c r="D1" s="130"/>
      <c r="E1" s="130"/>
      <c r="F1" s="130"/>
      <c r="G1" s="130"/>
      <c r="H1" s="130"/>
    </row>
    <row r="3" spans="1:8" ht="18.75">
      <c r="A3" s="118" t="s">
        <v>191</v>
      </c>
      <c r="B3" s="118"/>
      <c r="C3" s="118"/>
      <c r="D3" s="118"/>
      <c r="E3" s="118"/>
      <c r="F3" s="118"/>
      <c r="G3" s="118"/>
    </row>
    <row r="4" spans="1:8" ht="18.75">
      <c r="B4" s="1" t="s">
        <v>183</v>
      </c>
      <c r="C4" s="123" t="s">
        <v>85</v>
      </c>
      <c r="D4" s="123"/>
      <c r="E4" s="123"/>
      <c r="F4" s="117"/>
      <c r="G4" s="53">
        <v>16455.400000000001</v>
      </c>
    </row>
    <row r="5" spans="1:8">
      <c r="A5" s="119" t="s">
        <v>1</v>
      </c>
      <c r="B5" s="119" t="s">
        <v>2</v>
      </c>
      <c r="C5" s="121" t="s">
        <v>42</v>
      </c>
      <c r="D5" s="121" t="s">
        <v>43</v>
      </c>
      <c r="E5" s="120" t="s">
        <v>41</v>
      </c>
      <c r="F5" s="121" t="s">
        <v>44</v>
      </c>
      <c r="G5" s="121" t="s">
        <v>3</v>
      </c>
      <c r="H5" s="119" t="s">
        <v>177</v>
      </c>
    </row>
    <row r="6" spans="1:8" ht="29.25" customHeight="1">
      <c r="A6" s="119"/>
      <c r="B6" s="119"/>
      <c r="C6" s="122"/>
      <c r="D6" s="122"/>
      <c r="E6" s="120"/>
      <c r="F6" s="122"/>
      <c r="G6" s="122"/>
      <c r="H6" s="119"/>
    </row>
    <row r="7" spans="1:8">
      <c r="A7" s="2" t="s">
        <v>4</v>
      </c>
      <c r="B7" s="3" t="s">
        <v>5</v>
      </c>
      <c r="C7" s="3"/>
      <c r="D7" s="3"/>
      <c r="E7" s="37"/>
      <c r="F7" s="49">
        <f>SUM(F8:F17)</f>
        <v>132301.41600000003</v>
      </c>
      <c r="G7" s="4">
        <f>SUM(G8:G17)</f>
        <v>0.67000000000000015</v>
      </c>
      <c r="H7" s="4"/>
    </row>
    <row r="8" spans="1:8" ht="16.5" customHeight="1">
      <c r="A8" s="83"/>
      <c r="B8" s="84" t="s">
        <v>45</v>
      </c>
      <c r="C8" s="85" t="s">
        <v>52</v>
      </c>
      <c r="D8" s="86">
        <v>16.454999999999998</v>
      </c>
      <c r="E8" s="87">
        <v>2</v>
      </c>
      <c r="F8" s="85">
        <f>G8*$G$4*12</f>
        <v>3949.2960000000007</v>
      </c>
      <c r="G8" s="96">
        <v>0.02</v>
      </c>
      <c r="H8" s="125" t="s">
        <v>185</v>
      </c>
    </row>
    <row r="9" spans="1:8" ht="16.5" customHeight="1">
      <c r="A9" s="83"/>
      <c r="B9" s="84" t="s">
        <v>46</v>
      </c>
      <c r="C9" s="85" t="s">
        <v>52</v>
      </c>
      <c r="D9" s="86">
        <v>16.454999999999998</v>
      </c>
      <c r="E9" s="87">
        <v>2</v>
      </c>
      <c r="F9" s="85">
        <f t="shared" ref="F9:F17" si="0">G9*$G$4*12</f>
        <v>37518.312000000005</v>
      </c>
      <c r="G9" s="96">
        <v>0.19</v>
      </c>
      <c r="H9" s="126"/>
    </row>
    <row r="10" spans="1:8" ht="16.5" customHeight="1">
      <c r="A10" s="83"/>
      <c r="B10" s="84" t="s">
        <v>47</v>
      </c>
      <c r="C10" s="85" t="s">
        <v>53</v>
      </c>
      <c r="D10" s="86">
        <v>3.528</v>
      </c>
      <c r="E10" s="87">
        <v>2</v>
      </c>
      <c r="F10" s="85">
        <f t="shared" si="0"/>
        <v>1974.6480000000004</v>
      </c>
      <c r="G10" s="96">
        <v>0.01</v>
      </c>
      <c r="H10" s="126"/>
    </row>
    <row r="11" spans="1:8" ht="16.5" customHeight="1">
      <c r="A11" s="83"/>
      <c r="B11" s="84" t="s">
        <v>48</v>
      </c>
      <c r="C11" s="85" t="s">
        <v>53</v>
      </c>
      <c r="D11" s="86">
        <v>3.528</v>
      </c>
      <c r="E11" s="87">
        <v>2</v>
      </c>
      <c r="F11" s="85">
        <f t="shared" si="0"/>
        <v>1974.6480000000004</v>
      </c>
      <c r="G11" s="96">
        <v>0.01</v>
      </c>
      <c r="H11" s="126"/>
    </row>
    <row r="12" spans="1:8" ht="16.5" customHeight="1">
      <c r="A12" s="83"/>
      <c r="B12" s="84" t="s">
        <v>49</v>
      </c>
      <c r="C12" s="85" t="s">
        <v>52</v>
      </c>
      <c r="D12" s="86">
        <v>16.454999999999998</v>
      </c>
      <c r="E12" s="87">
        <v>2</v>
      </c>
      <c r="F12" s="85">
        <f t="shared" si="0"/>
        <v>37518.312000000005</v>
      </c>
      <c r="G12" s="96">
        <v>0.19</v>
      </c>
      <c r="H12" s="126"/>
    </row>
    <row r="13" spans="1:8" ht="16.5" customHeight="1">
      <c r="A13" s="83"/>
      <c r="B13" s="84" t="s">
        <v>143</v>
      </c>
      <c r="C13" s="85" t="s">
        <v>52</v>
      </c>
      <c r="D13" s="86">
        <v>16.454999999999998</v>
      </c>
      <c r="E13" s="87">
        <v>2</v>
      </c>
      <c r="F13" s="85">
        <f t="shared" si="0"/>
        <v>29619.72</v>
      </c>
      <c r="G13" s="96">
        <v>0.15</v>
      </c>
      <c r="H13" s="126"/>
    </row>
    <row r="14" spans="1:8" ht="16.5" customHeight="1">
      <c r="A14" s="83"/>
      <c r="B14" s="84" t="s">
        <v>114</v>
      </c>
      <c r="C14" s="85" t="s">
        <v>54</v>
      </c>
      <c r="D14" s="86">
        <v>3.3159999999999998</v>
      </c>
      <c r="E14" s="87">
        <v>2</v>
      </c>
      <c r="F14" s="85">
        <f t="shared" si="0"/>
        <v>3949.2960000000007</v>
      </c>
      <c r="G14" s="96">
        <v>0.02</v>
      </c>
      <c r="H14" s="126"/>
    </row>
    <row r="15" spans="1:8" ht="16.5" customHeight="1">
      <c r="A15" s="83"/>
      <c r="B15" s="84" t="s">
        <v>50</v>
      </c>
      <c r="C15" s="85" t="s">
        <v>55</v>
      </c>
      <c r="D15" s="86">
        <v>34.450000000000003</v>
      </c>
      <c r="E15" s="87">
        <v>2</v>
      </c>
      <c r="F15" s="85">
        <f t="shared" si="0"/>
        <v>3949.2960000000007</v>
      </c>
      <c r="G15" s="96">
        <v>0.02</v>
      </c>
      <c r="H15" s="126"/>
    </row>
    <row r="16" spans="1:8" ht="16.5" customHeight="1">
      <c r="A16" s="83"/>
      <c r="B16" s="84" t="s">
        <v>142</v>
      </c>
      <c r="C16" s="85" t="s">
        <v>144</v>
      </c>
      <c r="D16" s="86">
        <v>2.2000000000000002</v>
      </c>
      <c r="E16" s="87">
        <v>2</v>
      </c>
      <c r="F16" s="85">
        <f t="shared" si="0"/>
        <v>1974.6480000000004</v>
      </c>
      <c r="G16" s="96">
        <v>0.01</v>
      </c>
      <c r="H16" s="126"/>
    </row>
    <row r="17" spans="1:8" ht="16.5" customHeight="1">
      <c r="A17" s="83"/>
      <c r="B17" s="84" t="s">
        <v>51</v>
      </c>
      <c r="C17" s="85" t="s">
        <v>56</v>
      </c>
      <c r="D17" s="86">
        <v>33.161000000000001</v>
      </c>
      <c r="E17" s="87">
        <v>1</v>
      </c>
      <c r="F17" s="85">
        <f t="shared" si="0"/>
        <v>9873.2400000000016</v>
      </c>
      <c r="G17" s="96">
        <v>0.05</v>
      </c>
      <c r="H17" s="127"/>
    </row>
    <row r="18" spans="1:8" ht="30">
      <c r="A18" s="5" t="s">
        <v>6</v>
      </c>
      <c r="B18" s="6" t="s">
        <v>7</v>
      </c>
      <c r="C18" s="6"/>
      <c r="D18" s="71"/>
      <c r="E18" s="38"/>
      <c r="F18" s="57">
        <f>F19+F30+F40+F50+F51+F54</f>
        <v>746590.76183999993</v>
      </c>
      <c r="G18" s="7">
        <f>G19+G30+G40+G50+G51+G54+G58+G55+G56+G57</f>
        <v>8.6932999999999989</v>
      </c>
      <c r="H18" s="7"/>
    </row>
    <row r="19" spans="1:8">
      <c r="A19" s="8" t="s">
        <v>8</v>
      </c>
      <c r="B19" s="9" t="s">
        <v>9</v>
      </c>
      <c r="C19" s="9"/>
      <c r="D19" s="72"/>
      <c r="E19" s="39"/>
      <c r="F19" s="35">
        <f>SUM(F20:F29)</f>
        <v>280400.016</v>
      </c>
      <c r="G19" s="11">
        <f>SUM(G20:G29)</f>
        <v>1.4200000000000002</v>
      </c>
      <c r="H19" s="124" t="s">
        <v>185</v>
      </c>
    </row>
    <row r="20" spans="1:8" ht="15" customHeight="1">
      <c r="A20" s="12"/>
      <c r="B20" s="13" t="s">
        <v>57</v>
      </c>
      <c r="C20" s="47" t="s">
        <v>58</v>
      </c>
      <c r="D20" s="73">
        <v>3.4449999999999998</v>
      </c>
      <c r="E20" s="48">
        <v>12</v>
      </c>
      <c r="F20" s="85">
        <f t="shared" ref="F20:F39" si="1">G20*$G$4*12</f>
        <v>47391.552000000003</v>
      </c>
      <c r="G20" s="14">
        <v>0.24</v>
      </c>
      <c r="H20" s="124"/>
    </row>
    <row r="21" spans="1:8">
      <c r="A21" s="12"/>
      <c r="B21" s="13" t="s">
        <v>59</v>
      </c>
      <c r="C21" s="47" t="s">
        <v>60</v>
      </c>
      <c r="D21" s="73">
        <v>1</v>
      </c>
      <c r="E21" s="48">
        <v>1</v>
      </c>
      <c r="F21" s="85">
        <f t="shared" si="1"/>
        <v>0</v>
      </c>
      <c r="G21" s="14">
        <v>0</v>
      </c>
      <c r="H21" s="124"/>
    </row>
    <row r="22" spans="1:8" ht="15" customHeight="1">
      <c r="A22" s="12"/>
      <c r="B22" s="13" t="s">
        <v>61</v>
      </c>
      <c r="C22" s="47" t="s">
        <v>62</v>
      </c>
      <c r="D22" s="73">
        <v>14</v>
      </c>
      <c r="E22" s="48">
        <v>1</v>
      </c>
      <c r="F22" s="85">
        <f t="shared" si="1"/>
        <v>23695.776000000002</v>
      </c>
      <c r="G22" s="14">
        <v>0.12</v>
      </c>
      <c r="H22" s="124"/>
    </row>
    <row r="23" spans="1:8" ht="15" customHeight="1">
      <c r="A23" s="12"/>
      <c r="B23" s="13" t="s">
        <v>63</v>
      </c>
      <c r="C23" s="47" t="s">
        <v>62</v>
      </c>
      <c r="D23" s="73">
        <v>14</v>
      </c>
      <c r="E23" s="48">
        <v>1</v>
      </c>
      <c r="F23" s="85">
        <f t="shared" si="1"/>
        <v>21721.128000000004</v>
      </c>
      <c r="G23" s="14">
        <v>0.11</v>
      </c>
      <c r="H23" s="124"/>
    </row>
    <row r="24" spans="1:8" ht="15" customHeight="1">
      <c r="A24" s="12"/>
      <c r="B24" s="13" t="s">
        <v>64</v>
      </c>
      <c r="C24" s="47" t="s">
        <v>62</v>
      </c>
      <c r="D24" s="73">
        <v>14</v>
      </c>
      <c r="E24" s="48">
        <v>1</v>
      </c>
      <c r="F24" s="85">
        <f t="shared" si="1"/>
        <v>9873.2400000000016</v>
      </c>
      <c r="G24" s="14">
        <v>0.05</v>
      </c>
      <c r="H24" s="124"/>
    </row>
    <row r="25" spans="1:8" ht="15" customHeight="1">
      <c r="A25" s="12"/>
      <c r="B25" s="13" t="s">
        <v>65</v>
      </c>
      <c r="C25" s="47" t="s">
        <v>66</v>
      </c>
      <c r="D25" s="73">
        <v>140</v>
      </c>
      <c r="E25" s="48">
        <v>1</v>
      </c>
      <c r="F25" s="85">
        <f t="shared" si="1"/>
        <v>33569.016000000003</v>
      </c>
      <c r="G25" s="14">
        <v>0.17</v>
      </c>
      <c r="H25" s="124"/>
    </row>
    <row r="26" spans="1:8" ht="15" customHeight="1">
      <c r="A26" s="12"/>
      <c r="B26" s="13" t="s">
        <v>145</v>
      </c>
      <c r="C26" s="47" t="s">
        <v>146</v>
      </c>
      <c r="D26" s="73">
        <v>0.9</v>
      </c>
      <c r="E26" s="48">
        <v>1</v>
      </c>
      <c r="F26" s="85">
        <f t="shared" si="1"/>
        <v>17771.832000000002</v>
      </c>
      <c r="G26" s="14">
        <v>0.09</v>
      </c>
      <c r="H26" s="124"/>
    </row>
    <row r="27" spans="1:8" ht="15" customHeight="1">
      <c r="A27" s="12"/>
      <c r="B27" s="13" t="s">
        <v>147</v>
      </c>
      <c r="C27" s="47" t="s">
        <v>148</v>
      </c>
      <c r="D27" s="73">
        <v>0.9</v>
      </c>
      <c r="E27" s="48">
        <v>1</v>
      </c>
      <c r="F27" s="85">
        <f t="shared" si="1"/>
        <v>9873.2400000000016</v>
      </c>
      <c r="G27" s="14">
        <v>0.05</v>
      </c>
      <c r="H27" s="124"/>
    </row>
    <row r="28" spans="1:8">
      <c r="A28" s="12"/>
      <c r="B28" s="13" t="s">
        <v>67</v>
      </c>
      <c r="C28" s="47" t="s">
        <v>68</v>
      </c>
      <c r="D28" s="73">
        <v>0.9</v>
      </c>
      <c r="E28" s="48">
        <v>2</v>
      </c>
      <c r="F28" s="85">
        <f t="shared" si="1"/>
        <v>29619.72</v>
      </c>
      <c r="G28" s="14">
        <v>0.15</v>
      </c>
      <c r="H28" s="124"/>
    </row>
    <row r="29" spans="1:8" ht="30.75" customHeight="1">
      <c r="A29" s="12"/>
      <c r="B29" s="13" t="s">
        <v>69</v>
      </c>
      <c r="C29" s="47" t="s">
        <v>70</v>
      </c>
      <c r="D29" s="73">
        <v>8.16</v>
      </c>
      <c r="E29" s="48">
        <v>2</v>
      </c>
      <c r="F29" s="85">
        <f t="shared" si="1"/>
        <v>86884.512000000017</v>
      </c>
      <c r="G29" s="14">
        <v>0.44</v>
      </c>
      <c r="H29" s="124"/>
    </row>
    <row r="30" spans="1:8">
      <c r="A30" s="8" t="s">
        <v>10</v>
      </c>
      <c r="B30" s="9" t="s">
        <v>11</v>
      </c>
      <c r="C30" s="9"/>
      <c r="D30" s="72"/>
      <c r="E30" s="39"/>
      <c r="F30" s="35">
        <f>SUM(F31:F39)</f>
        <v>138876.99383999995</v>
      </c>
      <c r="G30" s="11">
        <f>SUM(G31:G39)</f>
        <v>0.70329999999999993</v>
      </c>
      <c r="H30" s="124" t="s">
        <v>185</v>
      </c>
    </row>
    <row r="31" spans="1:8" ht="15" customHeight="1">
      <c r="A31" s="12"/>
      <c r="B31" s="13" t="s">
        <v>149</v>
      </c>
      <c r="C31" s="47" t="s">
        <v>150</v>
      </c>
      <c r="D31" s="73">
        <v>726</v>
      </c>
      <c r="E31" s="48">
        <v>1</v>
      </c>
      <c r="F31" s="85">
        <f t="shared" si="1"/>
        <v>23695.776000000002</v>
      </c>
      <c r="G31" s="77">
        <v>0.12</v>
      </c>
      <c r="H31" s="124"/>
    </row>
    <row r="32" spans="1:8" ht="32.25" customHeight="1">
      <c r="A32" s="12"/>
      <c r="B32" s="13" t="s">
        <v>71</v>
      </c>
      <c r="C32" s="47" t="s">
        <v>72</v>
      </c>
      <c r="D32" s="73">
        <v>9.1199999999999992</v>
      </c>
      <c r="E32" s="48">
        <v>1</v>
      </c>
      <c r="F32" s="85">
        <f t="shared" si="1"/>
        <v>35543.664000000004</v>
      </c>
      <c r="G32" s="77">
        <v>0.18</v>
      </c>
      <c r="H32" s="124"/>
    </row>
    <row r="33" spans="1:8" ht="28.5" customHeight="1">
      <c r="A33" s="12"/>
      <c r="B33" s="13" t="s">
        <v>151</v>
      </c>
      <c r="C33" s="47" t="s">
        <v>152</v>
      </c>
      <c r="D33" s="73">
        <v>7.0000000000000007E-2</v>
      </c>
      <c r="E33" s="48">
        <v>1</v>
      </c>
      <c r="F33" s="85">
        <f t="shared" si="1"/>
        <v>1974.6480000000004</v>
      </c>
      <c r="G33" s="77">
        <v>0.01</v>
      </c>
      <c r="H33" s="124"/>
    </row>
    <row r="34" spans="1:8" ht="26.25" customHeight="1">
      <c r="A34" s="12"/>
      <c r="B34" s="13" t="s">
        <v>73</v>
      </c>
      <c r="C34" s="47" t="s">
        <v>74</v>
      </c>
      <c r="D34" s="73">
        <v>2.44</v>
      </c>
      <c r="E34" s="48">
        <v>2</v>
      </c>
      <c r="F34" s="85">
        <f t="shared" si="1"/>
        <v>61214.088000000003</v>
      </c>
      <c r="G34" s="77">
        <v>0.31</v>
      </c>
      <c r="H34" s="124"/>
    </row>
    <row r="35" spans="1:8" ht="45">
      <c r="A35" s="12"/>
      <c r="B35" s="13" t="s">
        <v>75</v>
      </c>
      <c r="C35" s="47" t="s">
        <v>76</v>
      </c>
      <c r="D35" s="73">
        <v>0.54</v>
      </c>
      <c r="E35" s="48">
        <v>1</v>
      </c>
      <c r="F35" s="85">
        <f t="shared" si="1"/>
        <v>13822.536000000002</v>
      </c>
      <c r="G35" s="89">
        <v>7.0000000000000007E-2</v>
      </c>
      <c r="H35" s="124"/>
    </row>
    <row r="36" spans="1:8" ht="33.75" customHeight="1">
      <c r="A36" s="12"/>
      <c r="B36" s="13" t="s">
        <v>115</v>
      </c>
      <c r="C36" s="47" t="s">
        <v>116</v>
      </c>
      <c r="D36" s="73">
        <v>1</v>
      </c>
      <c r="E36" s="48">
        <v>12</v>
      </c>
      <c r="F36" s="85">
        <f t="shared" si="1"/>
        <v>217.21128000000002</v>
      </c>
      <c r="G36" s="89">
        <v>1.1000000000000001E-3</v>
      </c>
      <c r="H36" s="124"/>
    </row>
    <row r="37" spans="1:8" ht="30.75" customHeight="1">
      <c r="A37" s="12"/>
      <c r="B37" s="13" t="s">
        <v>117</v>
      </c>
      <c r="C37" s="47" t="s">
        <v>116</v>
      </c>
      <c r="D37" s="73">
        <v>1</v>
      </c>
      <c r="E37" s="48">
        <v>12</v>
      </c>
      <c r="F37" s="85">
        <f t="shared" si="1"/>
        <v>217.21128000000002</v>
      </c>
      <c r="G37" s="89">
        <v>1.1000000000000001E-3</v>
      </c>
      <c r="H37" s="124"/>
    </row>
    <row r="38" spans="1:8" ht="35.25" customHeight="1">
      <c r="A38" s="12"/>
      <c r="B38" s="13" t="s">
        <v>118</v>
      </c>
      <c r="C38" s="47" t="s">
        <v>119</v>
      </c>
      <c r="D38" s="73">
        <v>1</v>
      </c>
      <c r="E38" s="48">
        <v>12</v>
      </c>
      <c r="F38" s="85">
        <f t="shared" si="1"/>
        <v>1974.6480000000004</v>
      </c>
      <c r="G38" s="89">
        <v>0.01</v>
      </c>
      <c r="H38" s="124"/>
    </row>
    <row r="39" spans="1:8" ht="30.75" customHeight="1">
      <c r="A39" s="12"/>
      <c r="B39" s="13" t="s">
        <v>120</v>
      </c>
      <c r="C39" s="47" t="s">
        <v>116</v>
      </c>
      <c r="D39" s="73">
        <v>1</v>
      </c>
      <c r="E39" s="48">
        <v>12</v>
      </c>
      <c r="F39" s="85">
        <f t="shared" si="1"/>
        <v>217.21128000000002</v>
      </c>
      <c r="G39" s="89">
        <v>1.1000000000000001E-3</v>
      </c>
      <c r="H39" s="124"/>
    </row>
    <row r="40" spans="1:8">
      <c r="A40" s="15" t="s">
        <v>12</v>
      </c>
      <c r="B40" s="16" t="s">
        <v>13</v>
      </c>
      <c r="C40" s="16"/>
      <c r="D40" s="74"/>
      <c r="E40" s="40"/>
      <c r="F40" s="58">
        <f>SUM(F49,F41)</f>
        <v>183642.26400000005</v>
      </c>
      <c r="G40" s="17">
        <f>SUM(G49,G41)</f>
        <v>0.92999999999999994</v>
      </c>
      <c r="H40" s="17"/>
    </row>
    <row r="41" spans="1:8">
      <c r="A41" s="8" t="s">
        <v>14</v>
      </c>
      <c r="B41" s="9" t="s">
        <v>15</v>
      </c>
      <c r="C41" s="9"/>
      <c r="D41" s="72"/>
      <c r="E41" s="41"/>
      <c r="F41" s="35">
        <f>SUM(F42:F48)</f>
        <v>167845.08000000005</v>
      </c>
      <c r="G41" s="11">
        <f>SUM(G42:G48)</f>
        <v>0.85</v>
      </c>
      <c r="H41" s="124" t="s">
        <v>185</v>
      </c>
    </row>
    <row r="42" spans="1:8">
      <c r="A42" s="8"/>
      <c r="B42" s="13" t="s">
        <v>77</v>
      </c>
      <c r="C42" s="13" t="s">
        <v>78</v>
      </c>
      <c r="D42" s="73">
        <v>0.35</v>
      </c>
      <c r="E42" s="48">
        <v>1</v>
      </c>
      <c r="F42" s="50">
        <f t="shared" ref="F42:F48" si="2">G42*$G$4*12</f>
        <v>29619.72</v>
      </c>
      <c r="G42" s="14">
        <v>0.15</v>
      </c>
      <c r="H42" s="124"/>
    </row>
    <row r="43" spans="1:8">
      <c r="A43" s="8"/>
      <c r="B43" s="13" t="s">
        <v>79</v>
      </c>
      <c r="C43" s="13" t="s">
        <v>80</v>
      </c>
      <c r="D43" s="73">
        <v>0.09</v>
      </c>
      <c r="E43" s="48">
        <v>12</v>
      </c>
      <c r="F43" s="50">
        <f t="shared" si="2"/>
        <v>1974.6480000000004</v>
      </c>
      <c r="G43" s="14">
        <v>0.01</v>
      </c>
      <c r="H43" s="124"/>
    </row>
    <row r="44" spans="1:8">
      <c r="A44" s="8"/>
      <c r="B44" s="13" t="s">
        <v>153</v>
      </c>
      <c r="C44" s="13" t="s">
        <v>121</v>
      </c>
      <c r="D44" s="73">
        <v>63</v>
      </c>
      <c r="E44" s="48">
        <v>2</v>
      </c>
      <c r="F44" s="50">
        <f t="shared" si="2"/>
        <v>5923.9440000000004</v>
      </c>
      <c r="G44" s="14">
        <v>0.03</v>
      </c>
      <c r="H44" s="124"/>
    </row>
    <row r="45" spans="1:8" ht="30" customHeight="1">
      <c r="A45" s="8"/>
      <c r="B45" s="13" t="s">
        <v>81</v>
      </c>
      <c r="C45" s="13" t="s">
        <v>82</v>
      </c>
      <c r="D45" s="73">
        <v>0.63</v>
      </c>
      <c r="E45" s="48">
        <v>12</v>
      </c>
      <c r="F45" s="50">
        <f t="shared" si="2"/>
        <v>13822.536000000002</v>
      </c>
      <c r="G45" s="14">
        <v>7.0000000000000007E-2</v>
      </c>
      <c r="H45" s="124"/>
    </row>
    <row r="46" spans="1:8" ht="15" customHeight="1">
      <c r="A46" s="12"/>
      <c r="B46" s="13" t="s">
        <v>154</v>
      </c>
      <c r="C46" s="13" t="s">
        <v>155</v>
      </c>
      <c r="D46" s="73">
        <v>1</v>
      </c>
      <c r="E46" s="48">
        <v>52</v>
      </c>
      <c r="F46" s="50">
        <f t="shared" si="2"/>
        <v>5923.9440000000004</v>
      </c>
      <c r="G46" s="14">
        <v>0.03</v>
      </c>
      <c r="H46" s="124"/>
    </row>
    <row r="47" spans="1:8">
      <c r="A47" s="12"/>
      <c r="B47" s="13" t="s">
        <v>83</v>
      </c>
      <c r="C47" s="13" t="s">
        <v>84</v>
      </c>
      <c r="D47" s="73">
        <v>28</v>
      </c>
      <c r="E47" s="48">
        <v>2</v>
      </c>
      <c r="F47" s="50">
        <f t="shared" si="2"/>
        <v>86884.512000000017</v>
      </c>
      <c r="G47" s="14">
        <v>0.44</v>
      </c>
      <c r="H47" s="124"/>
    </row>
    <row r="48" spans="1:8">
      <c r="A48" s="12"/>
      <c r="B48" s="13" t="s">
        <v>156</v>
      </c>
      <c r="C48" s="13" t="s">
        <v>84</v>
      </c>
      <c r="D48" s="73">
        <v>28</v>
      </c>
      <c r="E48" s="48">
        <v>2</v>
      </c>
      <c r="F48" s="50">
        <f t="shared" si="2"/>
        <v>23695.776000000002</v>
      </c>
      <c r="G48" s="14">
        <v>0.12</v>
      </c>
      <c r="H48" s="124"/>
    </row>
    <row r="49" spans="1:8" ht="45">
      <c r="A49" s="8" t="s">
        <v>16</v>
      </c>
      <c r="B49" s="9" t="s">
        <v>111</v>
      </c>
      <c r="C49" s="9"/>
      <c r="D49" s="75" t="s">
        <v>86</v>
      </c>
      <c r="E49" s="52" t="s">
        <v>17</v>
      </c>
      <c r="F49" s="54">
        <f>$G$4*G49*12</f>
        <v>15797.184000000003</v>
      </c>
      <c r="G49" s="18">
        <v>0.08</v>
      </c>
      <c r="H49" s="109" t="s">
        <v>178</v>
      </c>
    </row>
    <row r="50" spans="1:8">
      <c r="A50" s="8" t="s">
        <v>18</v>
      </c>
      <c r="B50" s="9" t="s">
        <v>19</v>
      </c>
      <c r="C50" s="9"/>
      <c r="D50" s="75" t="s">
        <v>86</v>
      </c>
      <c r="E50" s="42">
        <v>12</v>
      </c>
      <c r="F50" s="55">
        <v>33091.199999999997</v>
      </c>
      <c r="G50" s="11">
        <v>0.5</v>
      </c>
      <c r="H50" s="109" t="s">
        <v>179</v>
      </c>
    </row>
    <row r="51" spans="1:8">
      <c r="A51" s="8" t="s">
        <v>21</v>
      </c>
      <c r="B51" s="9" t="s">
        <v>22</v>
      </c>
      <c r="C51" s="9"/>
      <c r="D51" s="75" t="s">
        <v>86</v>
      </c>
      <c r="E51" s="56">
        <v>2</v>
      </c>
      <c r="F51" s="35">
        <f>$G$4*G51*12</f>
        <v>71087.328000000009</v>
      </c>
      <c r="G51" s="11">
        <v>0.36</v>
      </c>
      <c r="H51" s="124" t="s">
        <v>180</v>
      </c>
    </row>
    <row r="52" spans="1:8" ht="30">
      <c r="A52" s="8"/>
      <c r="B52" s="13" t="s">
        <v>157</v>
      </c>
      <c r="C52" s="13" t="s">
        <v>52</v>
      </c>
      <c r="D52" s="73">
        <v>16.454999999999998</v>
      </c>
      <c r="E52" s="48">
        <v>2</v>
      </c>
      <c r="F52" s="47">
        <f t="shared" ref="F52:F53" si="3">G52*$G$4*12</f>
        <v>29619.72</v>
      </c>
      <c r="G52" s="101">
        <v>0.15</v>
      </c>
      <c r="H52" s="124"/>
    </row>
    <row r="53" spans="1:8" ht="30">
      <c r="A53" s="8"/>
      <c r="B53" s="13" t="s">
        <v>158</v>
      </c>
      <c r="C53" s="13" t="s">
        <v>52</v>
      </c>
      <c r="D53" s="73">
        <v>16.454999999999998</v>
      </c>
      <c r="E53" s="48">
        <v>2</v>
      </c>
      <c r="F53" s="47">
        <f t="shared" si="3"/>
        <v>29619.72</v>
      </c>
      <c r="G53" s="101">
        <v>0.15</v>
      </c>
      <c r="H53" s="124"/>
    </row>
    <row r="54" spans="1:8" s="92" customFormat="1" ht="45">
      <c r="A54" s="27" t="s">
        <v>23</v>
      </c>
      <c r="B54" s="28" t="s">
        <v>159</v>
      </c>
      <c r="C54" s="28"/>
      <c r="D54" s="79" t="s">
        <v>86</v>
      </c>
      <c r="E54" s="90" t="s">
        <v>160</v>
      </c>
      <c r="F54" s="91">
        <f>$G$4*G54*12</f>
        <v>39492.960000000006</v>
      </c>
      <c r="G54" s="29">
        <v>0.2</v>
      </c>
      <c r="H54" s="110" t="s">
        <v>181</v>
      </c>
    </row>
    <row r="55" spans="1:8" s="92" customFormat="1" ht="30">
      <c r="A55" s="27" t="s">
        <v>134</v>
      </c>
      <c r="B55" s="28" t="s">
        <v>168</v>
      </c>
      <c r="C55" s="28"/>
      <c r="D55" s="79" t="s">
        <v>86</v>
      </c>
      <c r="E55" s="90" t="s">
        <v>160</v>
      </c>
      <c r="F55" s="91">
        <f t="shared" ref="F55:F57" si="4">$G$4*G55*12</f>
        <v>77011.272000000012</v>
      </c>
      <c r="G55" s="29">
        <v>0.39</v>
      </c>
      <c r="H55" s="112" t="s">
        <v>184</v>
      </c>
    </row>
    <row r="56" spans="1:8" s="92" customFormat="1">
      <c r="A56" s="27" t="s">
        <v>169</v>
      </c>
      <c r="B56" s="28" t="s">
        <v>170</v>
      </c>
      <c r="C56" s="28"/>
      <c r="D56" s="79" t="s">
        <v>86</v>
      </c>
      <c r="E56" s="90" t="s">
        <v>160</v>
      </c>
      <c r="F56" s="91">
        <f t="shared" si="4"/>
        <v>77011.272000000012</v>
      </c>
      <c r="G56" s="29">
        <v>0.39</v>
      </c>
      <c r="H56" s="112" t="s">
        <v>184</v>
      </c>
    </row>
    <row r="57" spans="1:8" s="92" customFormat="1" ht="30">
      <c r="A57" s="27" t="s">
        <v>171</v>
      </c>
      <c r="B57" s="28" t="s">
        <v>172</v>
      </c>
      <c r="C57" s="28"/>
      <c r="D57" s="79" t="s">
        <v>86</v>
      </c>
      <c r="E57" s="90" t="s">
        <v>160</v>
      </c>
      <c r="F57" s="91">
        <f t="shared" si="4"/>
        <v>161921.136</v>
      </c>
      <c r="G57" s="29">
        <v>0.82</v>
      </c>
      <c r="H57" s="112" t="s">
        <v>184</v>
      </c>
    </row>
    <row r="58" spans="1:8" s="92" customFormat="1">
      <c r="A58" s="27" t="s">
        <v>173</v>
      </c>
      <c r="B58" s="28" t="s">
        <v>135</v>
      </c>
      <c r="C58" s="28"/>
      <c r="D58" s="79" t="s">
        <v>86</v>
      </c>
      <c r="E58" s="90"/>
      <c r="F58" s="91">
        <f>SUM(F59:F61)</f>
        <v>588445.10400000005</v>
      </c>
      <c r="G58" s="29">
        <f>SUM(G59:G61)</f>
        <v>2.98</v>
      </c>
      <c r="H58" s="115"/>
    </row>
    <row r="59" spans="1:8" s="92" customFormat="1">
      <c r="A59" s="27" t="s">
        <v>174</v>
      </c>
      <c r="B59" s="84" t="s">
        <v>136</v>
      </c>
      <c r="C59" s="28"/>
      <c r="D59" s="77"/>
      <c r="E59" s="97">
        <v>12</v>
      </c>
      <c r="F59" s="98">
        <f t="shared" ref="F59:F61" si="5">G59*$G$4*12</f>
        <v>562774.68000000005</v>
      </c>
      <c r="G59" s="96">
        <v>2.85</v>
      </c>
      <c r="H59" s="116" t="s">
        <v>186</v>
      </c>
    </row>
    <row r="60" spans="1:8" s="92" customFormat="1">
      <c r="A60" s="27" t="s">
        <v>175</v>
      </c>
      <c r="B60" s="84" t="s">
        <v>137</v>
      </c>
      <c r="C60" s="28"/>
      <c r="D60" s="77"/>
      <c r="E60" s="97">
        <v>1</v>
      </c>
      <c r="F60" s="98">
        <f t="shared" si="5"/>
        <v>17771.832000000002</v>
      </c>
      <c r="G60" s="96">
        <v>0.09</v>
      </c>
      <c r="H60" s="114" t="s">
        <v>189</v>
      </c>
    </row>
    <row r="61" spans="1:8" s="92" customFormat="1">
      <c r="A61" s="27" t="s">
        <v>176</v>
      </c>
      <c r="B61" s="84" t="s">
        <v>138</v>
      </c>
      <c r="C61" s="28"/>
      <c r="D61" s="99"/>
      <c r="E61" s="97">
        <v>1</v>
      </c>
      <c r="F61" s="98">
        <f t="shared" si="5"/>
        <v>7898.5920000000015</v>
      </c>
      <c r="G61" s="96">
        <v>0.04</v>
      </c>
      <c r="H61" s="114" t="s">
        <v>184</v>
      </c>
    </row>
    <row r="62" spans="1:8" ht="30">
      <c r="A62" s="19" t="s">
        <v>24</v>
      </c>
      <c r="B62" s="20" t="s">
        <v>25</v>
      </c>
      <c r="C62" s="20"/>
      <c r="D62" s="76"/>
      <c r="E62" s="43"/>
      <c r="F62" s="63">
        <f>SUM(F63,F77,F80)</f>
        <v>870819.76799999992</v>
      </c>
      <c r="G62" s="21">
        <f>SUM(G63,G77,G80)</f>
        <v>4.4099999999999993</v>
      </c>
      <c r="H62" s="21"/>
    </row>
    <row r="63" spans="1:8">
      <c r="A63" s="8" t="s">
        <v>26</v>
      </c>
      <c r="B63" s="9" t="s">
        <v>27</v>
      </c>
      <c r="C63" s="9"/>
      <c r="D63" s="72"/>
      <c r="E63" s="41"/>
      <c r="F63" s="35">
        <f>SUM(F64:F76)</f>
        <v>543028.19999999995</v>
      </c>
      <c r="G63" s="11">
        <f>SUM(G64:G76)</f>
        <v>2.7499999999999996</v>
      </c>
      <c r="H63" s="124" t="s">
        <v>187</v>
      </c>
    </row>
    <row r="64" spans="1:8" ht="30" customHeight="1">
      <c r="A64" s="8"/>
      <c r="B64" s="13" t="s">
        <v>87</v>
      </c>
      <c r="C64" s="50" t="s">
        <v>88</v>
      </c>
      <c r="D64" s="77">
        <v>1.32</v>
      </c>
      <c r="E64" s="51">
        <v>132</v>
      </c>
      <c r="F64" s="50">
        <f t="shared" ref="F64:F79" si="6">G64*$G$4*12</f>
        <v>67138.032000000007</v>
      </c>
      <c r="G64" s="14">
        <v>0.34</v>
      </c>
      <c r="H64" s="124"/>
    </row>
    <row r="65" spans="1:8">
      <c r="A65" s="12"/>
      <c r="B65" s="13" t="s">
        <v>89</v>
      </c>
      <c r="C65" s="47" t="s">
        <v>90</v>
      </c>
      <c r="D65" s="73">
        <v>0.02</v>
      </c>
      <c r="E65" s="48">
        <v>66</v>
      </c>
      <c r="F65" s="50">
        <f t="shared" si="6"/>
        <v>57264.792000000001</v>
      </c>
      <c r="G65" s="14">
        <v>0.28999999999999998</v>
      </c>
      <c r="H65" s="124"/>
    </row>
    <row r="66" spans="1:8">
      <c r="A66" s="12"/>
      <c r="B66" s="13" t="s">
        <v>91</v>
      </c>
      <c r="C66" s="47" t="s">
        <v>92</v>
      </c>
      <c r="D66" s="73">
        <v>20</v>
      </c>
      <c r="E66" s="48">
        <v>2</v>
      </c>
      <c r="F66" s="50">
        <f t="shared" si="6"/>
        <v>19746.480000000003</v>
      </c>
      <c r="G66" s="14">
        <v>0.1</v>
      </c>
      <c r="H66" s="124"/>
    </row>
    <row r="67" spans="1:8">
      <c r="A67" s="12"/>
      <c r="B67" s="13" t="s">
        <v>161</v>
      </c>
      <c r="C67" s="47" t="s">
        <v>162</v>
      </c>
      <c r="D67" s="73">
        <v>0.09</v>
      </c>
      <c r="E67" s="48">
        <v>183</v>
      </c>
      <c r="F67" s="50">
        <f t="shared" si="6"/>
        <v>37518.312000000005</v>
      </c>
      <c r="G67" s="14">
        <v>0.19</v>
      </c>
      <c r="H67" s="124"/>
    </row>
    <row r="68" spans="1:8">
      <c r="A68" s="12"/>
      <c r="B68" s="13" t="s">
        <v>132</v>
      </c>
      <c r="C68" s="47" t="s">
        <v>133</v>
      </c>
      <c r="D68" s="73">
        <v>0.5</v>
      </c>
      <c r="E68" s="48">
        <v>22</v>
      </c>
      <c r="F68" s="50">
        <f t="shared" si="6"/>
        <v>7898.5920000000015</v>
      </c>
      <c r="G68" s="14">
        <v>0.04</v>
      </c>
      <c r="H68" s="124"/>
    </row>
    <row r="69" spans="1:8">
      <c r="A69" s="12"/>
      <c r="B69" s="13" t="s">
        <v>112</v>
      </c>
      <c r="C69" s="47" t="s">
        <v>113</v>
      </c>
      <c r="D69" s="73">
        <v>1</v>
      </c>
      <c r="E69" s="48">
        <v>2</v>
      </c>
      <c r="F69" s="50">
        <f t="shared" si="6"/>
        <v>5923.9440000000004</v>
      </c>
      <c r="G69" s="14">
        <v>0.03</v>
      </c>
      <c r="H69" s="124"/>
    </row>
    <row r="70" spans="1:8" ht="15" customHeight="1">
      <c r="A70" s="12"/>
      <c r="B70" s="13" t="s">
        <v>93</v>
      </c>
      <c r="C70" s="47" t="s">
        <v>94</v>
      </c>
      <c r="D70" s="73">
        <v>1.7000000000000001E-2</v>
      </c>
      <c r="E70" s="48">
        <v>104</v>
      </c>
      <c r="F70" s="50">
        <f t="shared" si="6"/>
        <v>11847.888000000001</v>
      </c>
      <c r="G70" s="14">
        <v>0.06</v>
      </c>
      <c r="H70" s="124"/>
    </row>
    <row r="71" spans="1:8" ht="30.75" customHeight="1">
      <c r="A71" s="12"/>
      <c r="B71" s="13" t="s">
        <v>163</v>
      </c>
      <c r="C71" s="47" t="s">
        <v>94</v>
      </c>
      <c r="D71" s="73">
        <v>1.7000000000000001E-2</v>
      </c>
      <c r="E71" s="48">
        <v>56</v>
      </c>
      <c r="F71" s="50">
        <f t="shared" si="6"/>
        <v>35543.664000000004</v>
      </c>
      <c r="G71" s="14">
        <v>0.18</v>
      </c>
      <c r="H71" s="124"/>
    </row>
    <row r="72" spans="1:8" ht="30.75" customHeight="1">
      <c r="A72" s="12"/>
      <c r="B72" s="13" t="s">
        <v>95</v>
      </c>
      <c r="C72" s="47" t="s">
        <v>94</v>
      </c>
      <c r="D72" s="73">
        <v>1.7000000000000001E-2</v>
      </c>
      <c r="E72" s="48">
        <v>30</v>
      </c>
      <c r="F72" s="50">
        <f t="shared" si="6"/>
        <v>219185.92800000001</v>
      </c>
      <c r="G72" s="14">
        <v>1.1100000000000001</v>
      </c>
      <c r="H72" s="124"/>
    </row>
    <row r="73" spans="1:8">
      <c r="A73" s="8"/>
      <c r="B73" s="10" t="s">
        <v>96</v>
      </c>
      <c r="C73" s="50" t="s">
        <v>97</v>
      </c>
      <c r="D73" s="77">
        <v>1.1499999999999999</v>
      </c>
      <c r="E73" s="48">
        <v>56</v>
      </c>
      <c r="F73" s="50">
        <f t="shared" si="6"/>
        <v>5923.9440000000004</v>
      </c>
      <c r="G73" s="14">
        <v>0.03</v>
      </c>
      <c r="H73" s="124"/>
    </row>
    <row r="74" spans="1:8" ht="15" customHeight="1">
      <c r="A74" s="8"/>
      <c r="B74" s="10" t="s">
        <v>98</v>
      </c>
      <c r="C74" s="50" t="s">
        <v>97</v>
      </c>
      <c r="D74" s="77">
        <v>1.1499999999999999</v>
      </c>
      <c r="E74" s="48">
        <v>56</v>
      </c>
      <c r="F74" s="50">
        <f t="shared" si="6"/>
        <v>7898.5920000000015</v>
      </c>
      <c r="G74" s="14">
        <v>0.04</v>
      </c>
      <c r="H74" s="124"/>
    </row>
    <row r="75" spans="1:8" ht="30.75" customHeight="1">
      <c r="A75" s="12"/>
      <c r="B75" s="13" t="s">
        <v>99</v>
      </c>
      <c r="C75" s="47" t="s">
        <v>100</v>
      </c>
      <c r="D75" s="73">
        <v>0.84</v>
      </c>
      <c r="E75" s="48">
        <v>182</v>
      </c>
      <c r="F75" s="50">
        <f t="shared" si="6"/>
        <v>59239.44</v>
      </c>
      <c r="G75" s="14">
        <v>0.3</v>
      </c>
      <c r="H75" s="124"/>
    </row>
    <row r="76" spans="1:8" ht="31.5" customHeight="1">
      <c r="A76" s="12"/>
      <c r="B76" s="13" t="s">
        <v>101</v>
      </c>
      <c r="C76" s="47" t="s">
        <v>100</v>
      </c>
      <c r="D76" s="73">
        <v>0.84</v>
      </c>
      <c r="E76" s="48">
        <v>131</v>
      </c>
      <c r="F76" s="50">
        <f t="shared" si="6"/>
        <v>7898.5920000000015</v>
      </c>
      <c r="G76" s="14">
        <v>0.04</v>
      </c>
      <c r="H76" s="124"/>
    </row>
    <row r="77" spans="1:8">
      <c r="A77" s="8" t="s">
        <v>28</v>
      </c>
      <c r="B77" s="9" t="s">
        <v>29</v>
      </c>
      <c r="C77" s="9"/>
      <c r="D77" s="72"/>
      <c r="E77" s="42"/>
      <c r="F77" s="55">
        <f>SUM(F78:F79)</f>
        <v>21721.128000000004</v>
      </c>
      <c r="G77" s="22">
        <f>SUM(G78:G79)</f>
        <v>0.11000000000000001</v>
      </c>
      <c r="H77" s="124" t="s">
        <v>187</v>
      </c>
    </row>
    <row r="78" spans="1:8" ht="15" customHeight="1">
      <c r="A78" s="8"/>
      <c r="B78" s="13" t="s">
        <v>102</v>
      </c>
      <c r="C78" s="47" t="s">
        <v>103</v>
      </c>
      <c r="D78" s="73">
        <v>6.89</v>
      </c>
      <c r="E78" s="48">
        <v>2</v>
      </c>
      <c r="F78" s="60">
        <f t="shared" si="6"/>
        <v>7898.5920000000015</v>
      </c>
      <c r="G78" s="59">
        <v>0.04</v>
      </c>
      <c r="H78" s="124"/>
    </row>
    <row r="79" spans="1:8" ht="15" customHeight="1">
      <c r="A79" s="8"/>
      <c r="B79" s="13" t="s">
        <v>104</v>
      </c>
      <c r="C79" s="47" t="s">
        <v>103</v>
      </c>
      <c r="D79" s="73">
        <v>6.89</v>
      </c>
      <c r="E79" s="48">
        <v>2</v>
      </c>
      <c r="F79" s="60">
        <f t="shared" si="6"/>
        <v>13822.536000000002</v>
      </c>
      <c r="G79" s="59">
        <v>7.0000000000000007E-2</v>
      </c>
      <c r="H79" s="124"/>
    </row>
    <row r="80" spans="1:8">
      <c r="A80" s="8" t="s">
        <v>30</v>
      </c>
      <c r="B80" s="9" t="s">
        <v>122</v>
      </c>
      <c r="C80" s="9"/>
      <c r="D80" s="75"/>
      <c r="E80" s="52"/>
      <c r="F80" s="54">
        <f>SUM(F81:F86)</f>
        <v>306070.44</v>
      </c>
      <c r="G80" s="18">
        <f>SUM(G81:G86)</f>
        <v>1.55</v>
      </c>
      <c r="H80" s="124" t="s">
        <v>187</v>
      </c>
    </row>
    <row r="81" spans="1:9" ht="15" customHeight="1">
      <c r="A81" s="8"/>
      <c r="B81" s="13" t="s">
        <v>123</v>
      </c>
      <c r="C81" s="47" t="s">
        <v>124</v>
      </c>
      <c r="D81" s="73">
        <v>2.1</v>
      </c>
      <c r="E81" s="94">
        <v>24</v>
      </c>
      <c r="F81" s="95">
        <f t="shared" ref="F81:F86" si="7">G81*$G$4*12</f>
        <v>31594.368000000006</v>
      </c>
      <c r="G81" s="93">
        <v>0.16</v>
      </c>
      <c r="H81" s="124"/>
    </row>
    <row r="82" spans="1:9" ht="15" customHeight="1">
      <c r="A82" s="8"/>
      <c r="B82" s="13" t="s">
        <v>125</v>
      </c>
      <c r="C82" s="47" t="s">
        <v>126</v>
      </c>
      <c r="D82" s="73">
        <v>4.17</v>
      </c>
      <c r="E82" s="94">
        <v>182</v>
      </c>
      <c r="F82" s="95">
        <f t="shared" si="7"/>
        <v>116504.23199999999</v>
      </c>
      <c r="G82" s="93">
        <v>0.59</v>
      </c>
      <c r="H82" s="124"/>
    </row>
    <row r="83" spans="1:9" ht="30.75" customHeight="1">
      <c r="A83" s="8"/>
      <c r="B83" s="13" t="s">
        <v>127</v>
      </c>
      <c r="C83" s="47" t="s">
        <v>128</v>
      </c>
      <c r="D83" s="73">
        <v>0.42</v>
      </c>
      <c r="E83" s="94">
        <v>182</v>
      </c>
      <c r="F83" s="95">
        <f t="shared" si="7"/>
        <v>21721.128000000004</v>
      </c>
      <c r="G83" s="93">
        <v>0.11</v>
      </c>
      <c r="H83" s="124"/>
    </row>
    <row r="84" spans="1:9" ht="30.75" customHeight="1">
      <c r="A84" s="8"/>
      <c r="B84" s="13" t="s">
        <v>164</v>
      </c>
      <c r="C84" s="47" t="s">
        <v>128</v>
      </c>
      <c r="D84" s="73">
        <v>0.42</v>
      </c>
      <c r="E84" s="94">
        <v>52</v>
      </c>
      <c r="F84" s="95">
        <f t="shared" si="7"/>
        <v>31594.368000000006</v>
      </c>
      <c r="G84" s="93">
        <v>0.16</v>
      </c>
      <c r="H84" s="124"/>
    </row>
    <row r="85" spans="1:9">
      <c r="A85" s="8"/>
      <c r="B85" s="13" t="s">
        <v>129</v>
      </c>
      <c r="C85" s="47" t="s">
        <v>130</v>
      </c>
      <c r="D85" s="73">
        <v>5.6</v>
      </c>
      <c r="E85" s="94">
        <v>52</v>
      </c>
      <c r="F85" s="95">
        <f t="shared" si="7"/>
        <v>92808.456000000006</v>
      </c>
      <c r="G85" s="93">
        <v>0.47</v>
      </c>
      <c r="H85" s="124"/>
    </row>
    <row r="86" spans="1:9" ht="15" customHeight="1">
      <c r="A86" s="8"/>
      <c r="B86" s="13" t="s">
        <v>165</v>
      </c>
      <c r="C86" s="47" t="s">
        <v>166</v>
      </c>
      <c r="D86" s="73">
        <v>2.1</v>
      </c>
      <c r="E86" s="94">
        <v>4</v>
      </c>
      <c r="F86" s="95">
        <f t="shared" si="7"/>
        <v>11847.888000000001</v>
      </c>
      <c r="G86" s="93">
        <v>0.06</v>
      </c>
      <c r="H86" s="124"/>
    </row>
    <row r="87" spans="1:9">
      <c r="A87" s="8" t="s">
        <v>31</v>
      </c>
      <c r="B87" s="9" t="s">
        <v>32</v>
      </c>
      <c r="C87" s="9"/>
      <c r="D87" s="75" t="s">
        <v>86</v>
      </c>
      <c r="E87" s="44">
        <v>365</v>
      </c>
      <c r="F87" s="61">
        <f>G87*G4*12</f>
        <v>217211.28000000003</v>
      </c>
      <c r="G87" s="23">
        <v>1.1000000000000001</v>
      </c>
      <c r="H87" s="113" t="s">
        <v>186</v>
      </c>
    </row>
    <row r="88" spans="1:9">
      <c r="A88" s="24" t="s">
        <v>33</v>
      </c>
      <c r="B88" s="25" t="s">
        <v>34</v>
      </c>
      <c r="C88" s="25"/>
      <c r="D88" s="78"/>
      <c r="E88" s="45"/>
      <c r="F88" s="62">
        <f>F89+F90+F91</f>
        <v>1105802.8800000001</v>
      </c>
      <c r="G88" s="26">
        <f>G89+G90+G91</f>
        <v>5.6</v>
      </c>
      <c r="H88" s="26"/>
    </row>
    <row r="89" spans="1:9">
      <c r="A89" s="27" t="s">
        <v>131</v>
      </c>
      <c r="B89" s="28" t="s">
        <v>35</v>
      </c>
      <c r="C89" s="28"/>
      <c r="D89" s="79" t="s">
        <v>86</v>
      </c>
      <c r="E89" s="44" t="s">
        <v>20</v>
      </c>
      <c r="F89" s="61">
        <f>G89*G4*12</f>
        <v>702974.68800000008</v>
      </c>
      <c r="G89" s="29">
        <v>3.56</v>
      </c>
      <c r="H89" s="111" t="s">
        <v>188</v>
      </c>
      <c r="I89" s="88"/>
    </row>
    <row r="90" spans="1:9" ht="30">
      <c r="A90" s="8" t="s">
        <v>36</v>
      </c>
      <c r="B90" s="9" t="s">
        <v>37</v>
      </c>
      <c r="C90" s="9"/>
      <c r="D90" s="75" t="s">
        <v>86</v>
      </c>
      <c r="E90" s="44" t="s">
        <v>20</v>
      </c>
      <c r="F90" s="61">
        <f>G90*G4*12</f>
        <v>300146.49600000004</v>
      </c>
      <c r="G90" s="23">
        <v>1.52</v>
      </c>
      <c r="H90" s="109" t="s">
        <v>182</v>
      </c>
    </row>
    <row r="91" spans="1:9" ht="30">
      <c r="A91" s="8" t="s">
        <v>38</v>
      </c>
      <c r="B91" s="9" t="s">
        <v>39</v>
      </c>
      <c r="C91" s="9"/>
      <c r="D91" s="75" t="s">
        <v>86</v>
      </c>
      <c r="E91" s="44" t="s">
        <v>20</v>
      </c>
      <c r="F91" s="61">
        <f>G91*G4*12</f>
        <v>102681.69600000001</v>
      </c>
      <c r="G91" s="23">
        <v>0.52</v>
      </c>
      <c r="H91" s="109" t="s">
        <v>182</v>
      </c>
    </row>
    <row r="92" spans="1:9" ht="15.75">
      <c r="A92" s="66">
        <v>6</v>
      </c>
      <c r="B92" s="9" t="s">
        <v>167</v>
      </c>
      <c r="C92" s="67"/>
      <c r="D92" s="82"/>
      <c r="E92" s="68"/>
      <c r="F92" s="69">
        <f>SUM(F93:F98)</f>
        <v>438371.85600000003</v>
      </c>
      <c r="G92" s="70">
        <f>SUM(G93:G98)</f>
        <v>2.2199999999999998</v>
      </c>
      <c r="H92" s="124" t="s">
        <v>187</v>
      </c>
    </row>
    <row r="93" spans="1:9" ht="45">
      <c r="A93" s="30"/>
      <c r="B93" s="13" t="s">
        <v>105</v>
      </c>
      <c r="C93" s="47" t="s">
        <v>106</v>
      </c>
      <c r="D93" s="73">
        <v>11.76</v>
      </c>
      <c r="E93" s="102">
        <v>52</v>
      </c>
      <c r="F93" s="103">
        <f t="shared" ref="F93:F98" si="8">G93*$G$4*12</f>
        <v>92808.456000000006</v>
      </c>
      <c r="G93" s="104">
        <v>0.47</v>
      </c>
      <c r="H93" s="124"/>
    </row>
    <row r="94" spans="1:9" ht="45">
      <c r="A94" s="12"/>
      <c r="B94" s="13" t="s">
        <v>107</v>
      </c>
      <c r="C94" s="47" t="s">
        <v>108</v>
      </c>
      <c r="D94" s="73">
        <v>23.52</v>
      </c>
      <c r="E94" s="102">
        <v>52</v>
      </c>
      <c r="F94" s="103">
        <f t="shared" si="8"/>
        <v>201414.09600000002</v>
      </c>
      <c r="G94" s="104">
        <v>1.02</v>
      </c>
      <c r="H94" s="124"/>
    </row>
    <row r="95" spans="1:9" ht="30">
      <c r="A95" s="12"/>
      <c r="B95" s="13" t="s">
        <v>139</v>
      </c>
      <c r="C95" s="47" t="s">
        <v>140</v>
      </c>
      <c r="D95" s="73">
        <v>7.0000000000000007E-2</v>
      </c>
      <c r="E95" s="102">
        <v>260</v>
      </c>
      <c r="F95" s="103">
        <f t="shared" si="8"/>
        <v>1974.6480000000004</v>
      </c>
      <c r="G95" s="104">
        <v>0.01</v>
      </c>
      <c r="H95" s="124"/>
    </row>
    <row r="96" spans="1:9" ht="45">
      <c r="A96" s="12"/>
      <c r="B96" s="13" t="s">
        <v>109</v>
      </c>
      <c r="C96" s="47" t="s">
        <v>106</v>
      </c>
      <c r="D96" s="73">
        <v>11.76</v>
      </c>
      <c r="E96" s="102">
        <v>12</v>
      </c>
      <c r="F96" s="103">
        <f t="shared" si="8"/>
        <v>43442.256000000008</v>
      </c>
      <c r="G96" s="104">
        <v>0.22</v>
      </c>
      <c r="H96" s="124"/>
    </row>
    <row r="97" spans="1:9" ht="45">
      <c r="A97" s="65"/>
      <c r="B97" s="105" t="s">
        <v>110</v>
      </c>
      <c r="C97" s="106" t="s">
        <v>106</v>
      </c>
      <c r="D97" s="107">
        <v>23.52</v>
      </c>
      <c r="E97" s="108">
        <v>12</v>
      </c>
      <c r="F97" s="103">
        <f t="shared" si="8"/>
        <v>92808.456000000006</v>
      </c>
      <c r="G97" s="104">
        <v>0.47</v>
      </c>
      <c r="H97" s="124"/>
    </row>
    <row r="98" spans="1:9">
      <c r="A98" s="65"/>
      <c r="B98" s="105" t="s">
        <v>141</v>
      </c>
      <c r="C98" s="106" t="s">
        <v>140</v>
      </c>
      <c r="D98" s="107">
        <v>7.0000000000000007E-2</v>
      </c>
      <c r="E98" s="108">
        <v>260</v>
      </c>
      <c r="F98" s="103">
        <f t="shared" si="8"/>
        <v>5923.9440000000004</v>
      </c>
      <c r="G98" s="104">
        <v>0.03</v>
      </c>
      <c r="H98" s="124"/>
    </row>
    <row r="99" spans="1:9" ht="15.75">
      <c r="A99" s="31"/>
      <c r="B99" s="32" t="s">
        <v>40</v>
      </c>
      <c r="C99" s="32"/>
      <c r="D99" s="80"/>
      <c r="E99" s="46"/>
      <c r="F99" s="64">
        <f>SUM(F7,F18,F62,F87,F88,F92)</f>
        <v>3511097.9618400005</v>
      </c>
      <c r="G99" s="33">
        <f>SUM(G7,G18,G62,G87,G88,G92)</f>
        <v>22.693299999999997</v>
      </c>
      <c r="H99" s="33"/>
      <c r="I99" s="100"/>
    </row>
    <row r="100" spans="1:9">
      <c r="D100" s="81"/>
    </row>
    <row r="101" spans="1:9">
      <c r="A101" s="66">
        <v>7</v>
      </c>
      <c r="B101" s="34" t="s">
        <v>190</v>
      </c>
      <c r="C101" s="65"/>
      <c r="D101" s="65"/>
      <c r="E101" s="128"/>
      <c r="F101" s="65"/>
      <c r="G101" s="129">
        <v>1</v>
      </c>
      <c r="H101" s="65"/>
    </row>
  </sheetData>
  <mergeCells count="20">
    <mergeCell ref="H63:H76"/>
    <mergeCell ref="H77:H79"/>
    <mergeCell ref="H80:H86"/>
    <mergeCell ref="H92:H98"/>
    <mergeCell ref="A1:H1"/>
    <mergeCell ref="C4:E4"/>
    <mergeCell ref="H5:H6"/>
    <mergeCell ref="H51:H53"/>
    <mergeCell ref="H41:H48"/>
    <mergeCell ref="H30:H39"/>
    <mergeCell ref="H19:H29"/>
    <mergeCell ref="H8:H17"/>
    <mergeCell ref="A3:G3"/>
    <mergeCell ref="A5:A6"/>
    <mergeCell ref="B5:B6"/>
    <mergeCell ref="E5:E6"/>
    <mergeCell ref="G5:G6"/>
    <mergeCell ref="D5:D6"/>
    <mergeCell ref="C5:C6"/>
    <mergeCell ref="F5:F6"/>
  </mergeCells>
  <dataValidations count="1">
    <dataValidation type="list" allowBlank="1" showInputMessage="1" showErrorMessage="1" sqref="B4">
      <formula1>Список_весь4</formula1>
    </dataValidation>
  </dataValidations>
  <pageMargins left="0" right="0" top="0.39370078740157483" bottom="0.39370078740157483" header="0.31496062992125984" footer="0.31496062992125984"/>
  <pageSetup paperSize="9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ЛялякинКА</dc:creator>
  <cp:lastModifiedBy>УколоваИВ</cp:lastModifiedBy>
  <cp:lastPrinted>2020-08-24T10:23:28Z</cp:lastPrinted>
  <dcterms:created xsi:type="dcterms:W3CDTF">2017-02-13T05:48:22Z</dcterms:created>
  <dcterms:modified xsi:type="dcterms:W3CDTF">2020-08-24T10:32:20Z</dcterms:modified>
</cp:coreProperties>
</file>